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ml01\Documents\1Nová složka\JW\Převodovky\"/>
    </mc:Choice>
  </mc:AlternateContent>
  <bookViews>
    <workbookView xWindow="9300" yWindow="-45" windowWidth="7350" windowHeight="12450" activeTab="2"/>
  </bookViews>
  <sheets>
    <sheet name="Graf3" sheetId="6" r:id="rId1"/>
    <sheet name="Graf4" sheetId="7" r:id="rId2"/>
    <sheet name="List1" sheetId="1" r:id="rId3"/>
    <sheet name="List2" sheetId="2" r:id="rId4"/>
    <sheet name="List3" sheetId="3" r:id="rId5"/>
  </sheets>
  <calcPr calcId="152511"/>
</workbook>
</file>

<file path=xl/calcChain.xml><?xml version="1.0" encoding="utf-8"?>
<calcChain xmlns="http://schemas.openxmlformats.org/spreadsheetml/2006/main">
  <c r="L25" i="1" l="1"/>
  <c r="L26" i="1"/>
  <c r="M26" i="1" s="1"/>
  <c r="F9" i="1"/>
  <c r="F8" i="1"/>
  <c r="K8" i="1"/>
  <c r="E16" i="1"/>
  <c r="F7" i="1"/>
  <c r="E3" i="1"/>
  <c r="E17" i="1"/>
  <c r="E2" i="1"/>
  <c r="G2" i="1"/>
  <c r="G3" i="1"/>
  <c r="E61" i="1"/>
  <c r="N61" i="1"/>
  <c r="D53" i="1"/>
  <c r="D37" i="1"/>
  <c r="O61" i="1"/>
  <c r="D52" i="1"/>
  <c r="D36" i="1"/>
  <c r="H61" i="1"/>
  <c r="D43" i="1"/>
  <c r="D54" i="1"/>
  <c r="S61" i="1"/>
  <c r="D50" i="1"/>
  <c r="J61" i="1"/>
  <c r="D49" i="1"/>
  <c r="D33" i="1"/>
  <c r="K61" i="1"/>
  <c r="D48" i="1"/>
  <c r="D32" i="1"/>
  <c r="D61" i="1"/>
  <c r="D39" i="1"/>
  <c r="Q61" i="1"/>
  <c r="D46" i="1"/>
  <c r="D34" i="1"/>
  <c r="F61" i="1"/>
  <c r="D45" i="1"/>
  <c r="T61" i="1"/>
  <c r="G61" i="1"/>
  <c r="D44" i="1"/>
  <c r="P61" i="1"/>
  <c r="D51" i="1"/>
  <c r="D35" i="1"/>
  <c r="D42" i="1"/>
  <c r="I61" i="1"/>
  <c r="E26" i="1"/>
  <c r="B61" i="1"/>
  <c r="D41" i="1"/>
  <c r="R61" i="1"/>
  <c r="C61" i="1"/>
  <c r="D40" i="1"/>
  <c r="L61" i="1"/>
  <c r="D47" i="1"/>
  <c r="D38" i="1"/>
  <c r="M61" i="1"/>
  <c r="U61" i="1"/>
  <c r="K7" i="1"/>
  <c r="E15" i="1"/>
  <c r="C52" i="1"/>
  <c r="F60" i="1"/>
  <c r="F69" i="1"/>
  <c r="C37" i="1"/>
  <c r="N60" i="1"/>
  <c r="N69" i="1"/>
  <c r="L60" i="1"/>
  <c r="Q60" i="1"/>
  <c r="H60" i="1"/>
  <c r="E25" i="1"/>
  <c r="C49" i="1"/>
  <c r="C48" i="1"/>
  <c r="C44" i="1"/>
  <c r="L69" i="1"/>
  <c r="J60" i="1"/>
  <c r="C46" i="1"/>
  <c r="C60" i="1"/>
  <c r="C33" i="1"/>
  <c r="C39" i="1"/>
  <c r="C36" i="1"/>
  <c r="C43" i="1"/>
  <c r="C47" i="1"/>
  <c r="M60" i="1"/>
  <c r="C40" i="1"/>
  <c r="G60" i="1"/>
  <c r="C38" i="1"/>
  <c r="C32" i="1"/>
  <c r="O60" i="1"/>
  <c r="S60" i="1"/>
  <c r="C34" i="1"/>
  <c r="C50" i="1"/>
  <c r="I60" i="1"/>
  <c r="K60" i="1"/>
  <c r="C53" i="1"/>
  <c r="B60" i="1"/>
  <c r="R60" i="1"/>
  <c r="E60" i="1"/>
  <c r="C35" i="1"/>
  <c r="P60" i="1"/>
  <c r="C41" i="1"/>
  <c r="U60" i="1"/>
  <c r="C54" i="1"/>
  <c r="C51" i="1"/>
  <c r="C42" i="1"/>
  <c r="C45" i="1"/>
  <c r="T60" i="1"/>
  <c r="D60" i="1"/>
  <c r="N68" i="1"/>
  <c r="F68" i="1"/>
  <c r="H68" i="1"/>
  <c r="Q69" i="1"/>
  <c r="Q68" i="1"/>
  <c r="L68" i="1"/>
  <c r="H69" i="1"/>
  <c r="R68" i="1"/>
  <c r="R69" i="1"/>
  <c r="I68" i="1"/>
  <c r="I69" i="1"/>
  <c r="O69" i="1"/>
  <c r="O68" i="1"/>
  <c r="D68" i="1"/>
  <c r="D69" i="1"/>
  <c r="P68" i="1"/>
  <c r="P69" i="1"/>
  <c r="B68" i="1"/>
  <c r="B69" i="1"/>
  <c r="G68" i="1"/>
  <c r="G69" i="1"/>
  <c r="C69" i="1"/>
  <c r="C68" i="1"/>
  <c r="T68" i="1"/>
  <c r="T69" i="1"/>
  <c r="U68" i="1"/>
  <c r="U69" i="1"/>
  <c r="E69" i="1"/>
  <c r="E68" i="1"/>
  <c r="K68" i="1"/>
  <c r="K69" i="1"/>
  <c r="S68" i="1"/>
  <c r="S69" i="1"/>
  <c r="M68" i="1"/>
  <c r="M69" i="1"/>
  <c r="J69" i="1"/>
  <c r="J68" i="1"/>
  <c r="B48" i="1"/>
  <c r="E24" i="1"/>
  <c r="B43" i="1"/>
  <c r="J59" i="1"/>
  <c r="B39" i="1"/>
  <c r="B37" i="1"/>
  <c r="B44" i="1"/>
  <c r="C59" i="1"/>
  <c r="B59" i="1"/>
  <c r="B50" i="1"/>
  <c r="B42" i="1"/>
  <c r="F59" i="1"/>
  <c r="N59" i="1"/>
  <c r="B35" i="1"/>
  <c r="B51" i="1"/>
  <c r="B53" i="1"/>
  <c r="B36" i="1"/>
  <c r="B41" i="1"/>
  <c r="K59" i="1"/>
  <c r="B32" i="1"/>
  <c r="B49" i="1"/>
  <c r="B52" i="1"/>
  <c r="I59" i="1"/>
  <c r="B34" i="1"/>
  <c r="B46" i="1"/>
  <c r="E59" i="1"/>
  <c r="M59" i="1"/>
  <c r="L24" i="1"/>
  <c r="M25" i="1"/>
  <c r="L59" i="1"/>
  <c r="B40" i="1"/>
  <c r="B54" i="1"/>
  <c r="O59" i="1"/>
  <c r="B33" i="1"/>
  <c r="B38" i="1"/>
  <c r="Q59" i="1"/>
  <c r="P59" i="1"/>
  <c r="B47" i="1"/>
  <c r="G59" i="1"/>
  <c r="H59" i="1"/>
  <c r="D59" i="1"/>
  <c r="B45" i="1"/>
  <c r="D67" i="1"/>
  <c r="D66" i="1"/>
  <c r="P66" i="1"/>
  <c r="P67" i="1"/>
  <c r="O67" i="1"/>
  <c r="O66" i="1"/>
  <c r="F66" i="1"/>
  <c r="F67" i="1"/>
  <c r="C66" i="1"/>
  <c r="C67" i="1"/>
  <c r="Q66" i="1"/>
  <c r="Q67" i="1"/>
  <c r="M67" i="1"/>
  <c r="M66" i="1"/>
  <c r="K67" i="1"/>
  <c r="K66" i="1"/>
  <c r="G66" i="1"/>
  <c r="G67" i="1"/>
  <c r="E66" i="1"/>
  <c r="E67" i="1"/>
  <c r="J66" i="1"/>
  <c r="J67" i="1"/>
  <c r="H66" i="1"/>
  <c r="H67" i="1"/>
  <c r="I67" i="1"/>
  <c r="I66" i="1"/>
  <c r="L66" i="1"/>
  <c r="L67" i="1"/>
  <c r="N67" i="1"/>
  <c r="N66" i="1"/>
  <c r="B67" i="1"/>
  <c r="B66" i="1"/>
</calcChain>
</file>

<file path=xl/sharedStrings.xml><?xml version="1.0" encoding="utf-8"?>
<sst xmlns="http://schemas.openxmlformats.org/spreadsheetml/2006/main" count="38" uniqueCount="28">
  <si>
    <t>PŘEVODOVKA</t>
  </si>
  <si>
    <t>Obvod kola</t>
  </si>
  <si>
    <t>Celkový převod</t>
  </si>
  <si>
    <t>Ozubení</t>
  </si>
  <si>
    <t>1. pár</t>
  </si>
  <si>
    <t>2. pár</t>
  </si>
  <si>
    <t>1st</t>
  </si>
  <si>
    <t>2st</t>
  </si>
  <si>
    <t>3st</t>
  </si>
  <si>
    <t>Tabulka rychlosti</t>
  </si>
  <si>
    <t>Tabulka otáček</t>
  </si>
  <si>
    <t>PRIMÁR:</t>
  </si>
  <si>
    <t>SEKUNDÁR:</t>
  </si>
  <si>
    <t>Převod soukolí</t>
  </si>
  <si>
    <t>Převod na převodový stupeň</t>
  </si>
  <si>
    <t>Pokles otáček</t>
  </si>
  <si>
    <t>otáčky</t>
  </si>
  <si>
    <t>pokles mezi 1 a 2</t>
  </si>
  <si>
    <t xml:space="preserve">pokles mezi 2 a 3 </t>
  </si>
  <si>
    <t>rychlost</t>
  </si>
  <si>
    <t>hnací kolo</t>
  </si>
  <si>
    <t>hnané kolo</t>
  </si>
  <si>
    <t>Otáčky dle rychlosti</t>
  </si>
  <si>
    <t>Výstup</t>
  </si>
  <si>
    <t>Rychlost dle otáček</t>
  </si>
  <si>
    <t>pokles otáček</t>
  </si>
  <si>
    <t>km/h</t>
  </si>
  <si>
    <t>ot/min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</si>
</sst>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u/>
      <sz val="18"/>
      <name val="Arial"/>
      <family val="2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BCBCB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0" fillId="0" borderId="1" xfId="0" applyNumberFormat="1" applyBorder="1"/>
    <xf numFmtId="2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0" fontId="0" fillId="0" borderId="17" xfId="0" applyBorder="1"/>
    <xf numFmtId="0" fontId="0" fillId="0" borderId="18" xfId="0" applyBorder="1"/>
    <xf numFmtId="1" fontId="0" fillId="0" borderId="1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1" fontId="0" fillId="0" borderId="15" xfId="0" applyNumberFormat="1" applyBorder="1"/>
    <xf numFmtId="1" fontId="0" fillId="0" borderId="16" xfId="0" applyNumberFormat="1" applyBorder="1"/>
    <xf numFmtId="1" fontId="0" fillId="0" borderId="21" xfId="0" applyNumberFormat="1" applyBorder="1"/>
    <xf numFmtId="1" fontId="0" fillId="0" borderId="2" xfId="0" applyNumberFormat="1" applyBorder="1"/>
    <xf numFmtId="1" fontId="0" fillId="0" borderId="14" xfId="0" applyNumberFormat="1" applyBorder="1"/>
    <xf numFmtId="0" fontId="0" fillId="0" borderId="22" xfId="0" applyBorder="1"/>
    <xf numFmtId="0" fontId="6" fillId="2" borderId="23" xfId="0" applyFont="1" applyFill="1" applyBorder="1"/>
    <xf numFmtId="0" fontId="6" fillId="2" borderId="24" xfId="0" applyFont="1" applyFill="1" applyBorder="1"/>
    <xf numFmtId="0" fontId="7" fillId="0" borderId="23" xfId="0" applyFont="1" applyBorder="1"/>
    <xf numFmtId="0" fontId="8" fillId="2" borderId="19" xfId="0" applyFont="1" applyFill="1" applyBorder="1"/>
    <xf numFmtId="0" fontId="8" fillId="2" borderId="20" xfId="0" applyFont="1" applyFill="1" applyBorder="1"/>
    <xf numFmtId="0" fontId="8" fillId="0" borderId="0" xfId="0" applyFont="1"/>
    <xf numFmtId="2" fontId="8" fillId="0" borderId="3" xfId="0" applyNumberFormat="1" applyFont="1" applyBorder="1"/>
    <xf numFmtId="2" fontId="8" fillId="0" borderId="20" xfId="0" applyNumberFormat="1" applyFont="1" applyBorder="1"/>
    <xf numFmtId="0" fontId="7" fillId="0" borderId="25" xfId="0" applyFont="1" applyBorder="1"/>
    <xf numFmtId="0" fontId="8" fillId="2" borderId="1" xfId="0" applyFont="1" applyFill="1" applyBorder="1"/>
    <xf numFmtId="0" fontId="8" fillId="2" borderId="13" xfId="0" applyFont="1" applyFill="1" applyBorder="1"/>
    <xf numFmtId="2" fontId="8" fillId="0" borderId="4" xfId="0" applyNumberFormat="1" applyFont="1" applyBorder="1"/>
    <xf numFmtId="2" fontId="8" fillId="0" borderId="13" xfId="0" applyNumberFormat="1" applyFont="1" applyBorder="1"/>
    <xf numFmtId="0" fontId="7" fillId="0" borderId="24" xfId="0" applyFont="1" applyBorder="1"/>
    <xf numFmtId="0" fontId="8" fillId="2" borderId="15" xfId="0" applyFont="1" applyFill="1" applyBorder="1"/>
    <xf numFmtId="0" fontId="8" fillId="2" borderId="16" xfId="0" applyFont="1" applyFill="1" applyBorder="1"/>
    <xf numFmtId="2" fontId="8" fillId="0" borderId="5" xfId="0" applyNumberFormat="1" applyFont="1" applyBorder="1"/>
    <xf numFmtId="2" fontId="8" fillId="0" borderId="16" xfId="0" applyNumberFormat="1" applyFont="1" applyBorder="1"/>
    <xf numFmtId="0" fontId="6" fillId="2" borderId="26" xfId="0" applyFont="1" applyFill="1" applyBorder="1"/>
    <xf numFmtId="0" fontId="6" fillId="2" borderId="27" xfId="0" applyFont="1" applyFill="1" applyBorder="1"/>
    <xf numFmtId="0" fontId="6" fillId="2" borderId="28" xfId="0" applyFont="1" applyFill="1" applyBorder="1"/>
    <xf numFmtId="2" fontId="6" fillId="0" borderId="3" xfId="0" applyNumberFormat="1" applyFont="1" applyBorder="1"/>
    <xf numFmtId="2" fontId="6" fillId="0" borderId="5" xfId="0" applyNumberFormat="1" applyFont="1" applyBorder="1"/>
    <xf numFmtId="1" fontId="0" fillId="0" borderId="0" xfId="0" applyNumberFormat="1"/>
    <xf numFmtId="0" fontId="0" fillId="0" borderId="3" xfId="0" applyBorder="1" applyAlignment="1">
      <alignment horizontal="center"/>
    </xf>
    <xf numFmtId="16" fontId="0" fillId="0" borderId="29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9" fillId="0" borderId="0" xfId="0" applyFont="1"/>
    <xf numFmtId="0" fontId="8" fillId="0" borderId="0" xfId="0" applyFont="1" applyFill="1" applyBorder="1"/>
    <xf numFmtId="164" fontId="8" fillId="0" borderId="20" xfId="0" applyNumberFormat="1" applyFont="1" applyBorder="1"/>
    <xf numFmtId="164" fontId="8" fillId="0" borderId="13" xfId="0" applyNumberFormat="1" applyFont="1" applyBorder="1"/>
    <xf numFmtId="164" fontId="8" fillId="0" borderId="16" xfId="0" applyNumberFormat="1" applyFont="1" applyBorder="1"/>
    <xf numFmtId="2" fontId="0" fillId="0" borderId="31" xfId="0" applyNumberFormat="1" applyBorder="1"/>
    <xf numFmtId="2" fontId="0" fillId="0" borderId="32" xfId="0" applyNumberFormat="1" applyBorder="1"/>
    <xf numFmtId="1" fontId="0" fillId="0" borderId="23" xfId="0" applyNumberFormat="1" applyBorder="1"/>
    <xf numFmtId="1" fontId="0" fillId="0" borderId="27" xfId="0" applyNumberFormat="1" applyBorder="1"/>
    <xf numFmtId="1" fontId="0" fillId="0" borderId="24" xfId="0" applyNumberFormat="1" applyBorder="1"/>
    <xf numFmtId="1" fontId="0" fillId="0" borderId="28" xfId="0" applyNumberFormat="1" applyBorder="1"/>
    <xf numFmtId="1" fontId="0" fillId="0" borderId="33" xfId="0" applyNumberFormat="1" applyBorder="1"/>
    <xf numFmtId="1" fontId="0" fillId="0" borderId="34" xfId="0" applyNumberFormat="1" applyBorder="1"/>
    <xf numFmtId="0" fontId="7" fillId="0" borderId="0" xfId="0" applyFont="1" applyBorder="1"/>
    <xf numFmtId="164" fontId="8" fillId="0" borderId="0" xfId="0" applyNumberFormat="1" applyFont="1" applyBorder="1"/>
    <xf numFmtId="0" fontId="8" fillId="3" borderId="26" xfId="0" applyFont="1" applyFill="1" applyBorder="1"/>
    <xf numFmtId="2" fontId="8" fillId="0" borderId="0" xfId="0" applyNumberFormat="1" applyFont="1" applyBorder="1"/>
    <xf numFmtId="0" fontId="6" fillId="3" borderId="26" xfId="0" applyFont="1" applyFill="1" applyBorder="1"/>
    <xf numFmtId="1" fontId="6" fillId="0" borderId="0" xfId="0" applyNumberFormat="1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6" fillId="0" borderId="0" xfId="0" applyFont="1" applyFill="1" applyBorder="1"/>
    <xf numFmtId="0" fontId="10" fillId="0" borderId="26" xfId="0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1" fontId="6" fillId="0" borderId="35" xfId="0" applyNumberFormat="1" applyFont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1" fontId="6" fillId="0" borderId="37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0" fillId="4" borderId="26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rychlosti</a:t>
            </a:r>
          </a:p>
        </c:rich>
      </c:tx>
      <c:layout>
        <c:manualLayout>
          <c:xMode val="edge"/>
          <c:yMode val="edge"/>
          <c:x val="0.44374989063867015"/>
          <c:y val="2.02360876897133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74999999999997E-2"/>
          <c:y val="0.12478920741989882"/>
          <c:w val="0.87708333333333333"/>
          <c:h val="0.80607082630691396"/>
        </c:manualLayout>
      </c:layout>
      <c:lineChart>
        <c:grouping val="standard"/>
        <c:varyColors val="0"/>
        <c:ser>
          <c:idx val="0"/>
          <c:order val="0"/>
          <c:tx>
            <c:strRef>
              <c:f>List1!$A$59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List1!$B$58:$U$58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List1!$B$59:$R$59</c:f>
              <c:numCache>
                <c:formatCode>0</c:formatCode>
                <c:ptCount val="17"/>
                <c:pt idx="0">
                  <c:v>1538.4960984225418</c:v>
                </c:pt>
                <c:pt idx="1">
                  <c:v>3076.9921968450835</c:v>
                </c:pt>
                <c:pt idx="2">
                  <c:v>4615.4882952676253</c:v>
                </c:pt>
                <c:pt idx="3">
                  <c:v>6153.9843936901671</c:v>
                </c:pt>
                <c:pt idx="4">
                  <c:v>7692.4804921127097</c:v>
                </c:pt>
                <c:pt idx="5">
                  <c:v>9230.9765905352506</c:v>
                </c:pt>
                <c:pt idx="6">
                  <c:v>10769.472688957794</c:v>
                </c:pt>
                <c:pt idx="7">
                  <c:v>12307.968787380334</c:v>
                </c:pt>
                <c:pt idx="8">
                  <c:v>13846.464885802878</c:v>
                </c:pt>
                <c:pt idx="9">
                  <c:v>15384.960984225419</c:v>
                </c:pt>
                <c:pt idx="10">
                  <c:v>16923.457082647958</c:v>
                </c:pt>
                <c:pt idx="11">
                  <c:v>18461.953181070501</c:v>
                </c:pt>
                <c:pt idx="12">
                  <c:v>20000.449279493045</c:v>
                </c:pt>
                <c:pt idx="13">
                  <c:v>21538.945377915588</c:v>
                </c:pt>
                <c:pt idx="14">
                  <c:v>23077.441476338132</c:v>
                </c:pt>
                <c:pt idx="15">
                  <c:v>24615.937574760668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List1!$A$60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List1!$B$58:$U$58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List1!$B$60:$S$60</c:f>
              <c:numCache>
                <c:formatCode>0</c:formatCode>
                <c:ptCount val="18"/>
                <c:pt idx="0">
                  <c:v>807.71045167183468</c:v>
                </c:pt>
                <c:pt idx="1">
                  <c:v>1615.4209033436694</c:v>
                </c:pt>
                <c:pt idx="2">
                  <c:v>2423.1313550155041</c:v>
                </c:pt>
                <c:pt idx="3">
                  <c:v>3230.8418066873387</c:v>
                </c:pt>
                <c:pt idx="4">
                  <c:v>4038.5522583591742</c:v>
                </c:pt>
                <c:pt idx="5">
                  <c:v>4846.2627100310083</c:v>
                </c:pt>
                <c:pt idx="6">
                  <c:v>5653.9731617028438</c:v>
                </c:pt>
                <c:pt idx="7">
                  <c:v>6461.6836133746774</c:v>
                </c:pt>
                <c:pt idx="8">
                  <c:v>7269.3940650465129</c:v>
                </c:pt>
                <c:pt idx="9">
                  <c:v>8077.1045167183483</c:v>
                </c:pt>
                <c:pt idx="10">
                  <c:v>8884.8149683901811</c:v>
                </c:pt>
                <c:pt idx="11">
                  <c:v>9692.5254200620166</c:v>
                </c:pt>
                <c:pt idx="12">
                  <c:v>10500.235871733852</c:v>
                </c:pt>
                <c:pt idx="13">
                  <c:v>11307.946323405688</c:v>
                </c:pt>
                <c:pt idx="14">
                  <c:v>12115.656775077523</c:v>
                </c:pt>
                <c:pt idx="15">
                  <c:v>12923.367226749355</c:v>
                </c:pt>
                <c:pt idx="16">
                  <c:v>13731.077678421192</c:v>
                </c:pt>
                <c:pt idx="17">
                  <c:v>14538.788130093026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List1!$A$61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List1!$B$58:$U$58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List1!$B$61:$U$61</c:f>
              <c:numCache>
                <c:formatCode>0</c:formatCode>
                <c:ptCount val="20"/>
                <c:pt idx="0">
                  <c:v>546.27760016452589</c:v>
                </c:pt>
                <c:pt idx="1">
                  <c:v>1092.5552003290518</c:v>
                </c:pt>
                <c:pt idx="2">
                  <c:v>1638.8328004935777</c:v>
                </c:pt>
                <c:pt idx="3">
                  <c:v>2185.1104006581036</c:v>
                </c:pt>
                <c:pt idx="4">
                  <c:v>2731.3880008226297</c:v>
                </c:pt>
                <c:pt idx="5">
                  <c:v>3277.6656009871554</c:v>
                </c:pt>
                <c:pt idx="6">
                  <c:v>3823.9432011516815</c:v>
                </c:pt>
                <c:pt idx="7">
                  <c:v>4370.2208013162071</c:v>
                </c:pt>
                <c:pt idx="8">
                  <c:v>4916.4984014807333</c:v>
                </c:pt>
                <c:pt idx="9">
                  <c:v>5462.7760016452594</c:v>
                </c:pt>
                <c:pt idx="10">
                  <c:v>6009.0536018097846</c:v>
                </c:pt>
                <c:pt idx="11">
                  <c:v>6555.3312019743107</c:v>
                </c:pt>
                <c:pt idx="12">
                  <c:v>7101.6088021388368</c:v>
                </c:pt>
                <c:pt idx="13">
                  <c:v>7647.886402303363</c:v>
                </c:pt>
                <c:pt idx="14">
                  <c:v>8194.1640024678891</c:v>
                </c:pt>
                <c:pt idx="15">
                  <c:v>8740.4416026324143</c:v>
                </c:pt>
                <c:pt idx="16">
                  <c:v>9286.7192027969413</c:v>
                </c:pt>
                <c:pt idx="17">
                  <c:v>9832.9968029614665</c:v>
                </c:pt>
                <c:pt idx="18">
                  <c:v>10379.274403125992</c:v>
                </c:pt>
                <c:pt idx="19">
                  <c:v>10925.552003290519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25821568"/>
        <c:axId val="-1525820480"/>
      </c:lineChart>
      <c:catAx>
        <c:axId val="-1525821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-152582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25820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-1525821568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791666666666663"/>
          <c:y val="0.47386172006745364"/>
          <c:w val="4.7916666666666718E-2"/>
          <c:h val="0.107925801011804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otáček</a:t>
            </a:r>
          </a:p>
        </c:rich>
      </c:tx>
      <c:layout>
        <c:manualLayout>
          <c:xMode val="edge"/>
          <c:yMode val="edge"/>
          <c:x val="0.45208333333333334"/>
          <c:y val="2.02360876897133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41666666666663E-2"/>
          <c:y val="0.12478920741989882"/>
          <c:w val="0.84479166666666672"/>
          <c:h val="0.7723440134907251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List1!$A$32:$A$54</c:f>
              <c:numCache>
                <c:formatCode>General</c:formatCode>
                <c:ptCount val="23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  <c:pt idx="19">
                  <c:v>10500</c:v>
                </c:pt>
                <c:pt idx="20">
                  <c:v>11000</c:v>
                </c:pt>
                <c:pt idx="21">
                  <c:v>11500</c:v>
                </c:pt>
                <c:pt idx="22">
                  <c:v>12000</c:v>
                </c:pt>
              </c:numCache>
            </c:numRef>
          </c:cat>
          <c:val>
            <c:numRef>
              <c:f>List1!$B$32:$B$54</c:f>
              <c:numCache>
                <c:formatCode>0.00</c:formatCode>
                <c:ptCount val="23"/>
                <c:pt idx="0">
                  <c:v>3.2499269937223909</c:v>
                </c:pt>
                <c:pt idx="1">
                  <c:v>4.8748904905835868</c:v>
                </c:pt>
                <c:pt idx="2">
                  <c:v>6.4998539874447818</c:v>
                </c:pt>
                <c:pt idx="3">
                  <c:v>8.1248174843059786</c:v>
                </c:pt>
                <c:pt idx="4">
                  <c:v>9.7497809811671736</c:v>
                </c:pt>
                <c:pt idx="5">
                  <c:v>11.37474447802837</c:v>
                </c:pt>
                <c:pt idx="6">
                  <c:v>12.999707974889564</c:v>
                </c:pt>
                <c:pt idx="7">
                  <c:v>14.624671471750762</c:v>
                </c:pt>
                <c:pt idx="8">
                  <c:v>16.249634968611957</c:v>
                </c:pt>
                <c:pt idx="9">
                  <c:v>17.874598465473156</c:v>
                </c:pt>
                <c:pt idx="10">
                  <c:v>19.499561962334347</c:v>
                </c:pt>
                <c:pt idx="11">
                  <c:v>21.124525459195542</c:v>
                </c:pt>
                <c:pt idx="12">
                  <c:v>22.749488956056741</c:v>
                </c:pt>
                <c:pt idx="13">
                  <c:v>24.374452452917936</c:v>
                </c:pt>
                <c:pt idx="14">
                  <c:v>25.999415949779127</c:v>
                </c:pt>
                <c:pt idx="15">
                  <c:v>27.624379446640322</c:v>
                </c:pt>
                <c:pt idx="16">
                  <c:v>29.249342943501524</c:v>
                </c:pt>
                <c:pt idx="17">
                  <c:v>30.874306440362716</c:v>
                </c:pt>
                <c:pt idx="18">
                  <c:v>32.499269937223914</c:v>
                </c:pt>
                <c:pt idx="19">
                  <c:v>34.124233434085106</c:v>
                </c:pt>
                <c:pt idx="20">
                  <c:v>35.749196930946312</c:v>
                </c:pt>
                <c:pt idx="21">
                  <c:v>37.374160427807496</c:v>
                </c:pt>
                <c:pt idx="22">
                  <c:v>38.999123924668694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List1!$A$32:$A$54</c:f>
              <c:numCache>
                <c:formatCode>General</c:formatCode>
                <c:ptCount val="23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  <c:pt idx="19">
                  <c:v>10500</c:v>
                </c:pt>
                <c:pt idx="20">
                  <c:v>11000</c:v>
                </c:pt>
                <c:pt idx="21">
                  <c:v>11500</c:v>
                </c:pt>
                <c:pt idx="22">
                  <c:v>12000</c:v>
                </c:pt>
              </c:numCache>
            </c:numRef>
          </c:cat>
          <c:val>
            <c:numRef>
              <c:f>List1!$C$32:$C$54</c:f>
              <c:numCache>
                <c:formatCode>0.00</c:formatCode>
                <c:ptCount val="23"/>
                <c:pt idx="0">
                  <c:v>6.190337130899791</c:v>
                </c:pt>
                <c:pt idx="1">
                  <c:v>9.285505696349686</c:v>
                </c:pt>
                <c:pt idx="2">
                  <c:v>12.380674261799582</c:v>
                </c:pt>
                <c:pt idx="3">
                  <c:v>15.475842827249476</c:v>
                </c:pt>
                <c:pt idx="4">
                  <c:v>18.571011392699372</c:v>
                </c:pt>
                <c:pt idx="5">
                  <c:v>21.666179958149272</c:v>
                </c:pt>
                <c:pt idx="6">
                  <c:v>24.761348523599164</c:v>
                </c:pt>
                <c:pt idx="7">
                  <c:v>27.85651708904906</c:v>
                </c:pt>
                <c:pt idx="8">
                  <c:v>30.951685654498952</c:v>
                </c:pt>
                <c:pt idx="9">
                  <c:v>34.046854219948848</c:v>
                </c:pt>
                <c:pt idx="10">
                  <c:v>37.142022785398744</c:v>
                </c:pt>
                <c:pt idx="11">
                  <c:v>40.23719135084864</c:v>
                </c:pt>
                <c:pt idx="12">
                  <c:v>43.332359916298543</c:v>
                </c:pt>
                <c:pt idx="13">
                  <c:v>46.427528481748432</c:v>
                </c:pt>
                <c:pt idx="14">
                  <c:v>49.522697047198328</c:v>
                </c:pt>
                <c:pt idx="15">
                  <c:v>52.617865612648217</c:v>
                </c:pt>
                <c:pt idx="16">
                  <c:v>55.71303417809812</c:v>
                </c:pt>
                <c:pt idx="17">
                  <c:v>58.808202743548009</c:v>
                </c:pt>
                <c:pt idx="18">
                  <c:v>61.903371308997905</c:v>
                </c:pt>
                <c:pt idx="19">
                  <c:v>64.998539874447815</c:v>
                </c:pt>
                <c:pt idx="20">
                  <c:v>68.093708439897696</c:v>
                </c:pt>
                <c:pt idx="21">
                  <c:v>71.188877005347592</c:v>
                </c:pt>
                <c:pt idx="22">
                  <c:v>74.284045570797488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List1!$A$32:$A$54</c:f>
              <c:numCache>
                <c:formatCode>General</c:formatCode>
                <c:ptCount val="23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  <c:pt idx="19">
                  <c:v>10500</c:v>
                </c:pt>
                <c:pt idx="20">
                  <c:v>11000</c:v>
                </c:pt>
                <c:pt idx="21">
                  <c:v>11500</c:v>
                </c:pt>
                <c:pt idx="22">
                  <c:v>12000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List1!$D$32:$D$54</c:f>
              <c:numCache>
                <c:formatCode>0.00</c:formatCode>
                <c:ptCount val="23"/>
                <c:pt idx="0">
                  <c:v>9.1528556149732623</c:v>
                </c:pt>
                <c:pt idx="1">
                  <c:v>13.729283422459895</c:v>
                </c:pt>
                <c:pt idx="2">
                  <c:v>18.305711229946525</c:v>
                </c:pt>
                <c:pt idx="3">
                  <c:v>22.882139037433156</c:v>
                </c:pt>
                <c:pt idx="4">
                  <c:v>27.45856684491979</c:v>
                </c:pt>
                <c:pt idx="5">
                  <c:v>32.034994652406418</c:v>
                </c:pt>
                <c:pt idx="6">
                  <c:v>36.611422459893049</c:v>
                </c:pt>
                <c:pt idx="7">
                  <c:v>41.187850267379687</c:v>
                </c:pt>
                <c:pt idx="8">
                  <c:v>45.764278074866311</c:v>
                </c:pt>
                <c:pt idx="9">
                  <c:v>50.34070588235295</c:v>
                </c:pt>
                <c:pt idx="10">
                  <c:v>54.917133689839581</c:v>
                </c:pt>
                <c:pt idx="11">
                  <c:v>59.493561497326205</c:v>
                </c:pt>
                <c:pt idx="12">
                  <c:v>64.069989304812836</c:v>
                </c:pt>
                <c:pt idx="13">
                  <c:v>68.646417112299474</c:v>
                </c:pt>
                <c:pt idx="14">
                  <c:v>73.222844919786098</c:v>
                </c:pt>
                <c:pt idx="15">
                  <c:v>77.799272727272736</c:v>
                </c:pt>
                <c:pt idx="16">
                  <c:v>82.375700534759375</c:v>
                </c:pt>
                <c:pt idx="17">
                  <c:v>86.952128342246013</c:v>
                </c:pt>
                <c:pt idx="18">
                  <c:v>91.528556149732623</c:v>
                </c:pt>
                <c:pt idx="19">
                  <c:v>96.104983957219275</c:v>
                </c:pt>
                <c:pt idx="20">
                  <c:v>100.6814117647059</c:v>
                </c:pt>
                <c:pt idx="21">
                  <c:v>105.25783957219252</c:v>
                </c:pt>
                <c:pt idx="22">
                  <c:v>109.83426737967916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25815584"/>
        <c:axId val="-1525814496"/>
      </c:lineChart>
      <c:catAx>
        <c:axId val="-1525815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-152581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25814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-1525815584"/>
        <c:crosses val="autoZero"/>
        <c:crossBetween val="between"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79166666666667"/>
          <c:y val="0.44013490725126475"/>
          <c:w val="7.6041776027996444E-2"/>
          <c:h val="0.143338954468802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8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8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tabSelected="1" topLeftCell="B22" workbookViewId="0">
      <selection activeCell="D22" sqref="D22"/>
    </sheetView>
  </sheetViews>
  <sheetFormatPr defaultRowHeight="12.75" x14ac:dyDescent="0.2"/>
  <cols>
    <col min="1" max="1" width="15.85546875" customWidth="1"/>
    <col min="2" max="2" width="13" customWidth="1"/>
    <col min="3" max="4" width="12.7109375" customWidth="1"/>
    <col min="5" max="5" width="11.7109375" customWidth="1"/>
    <col min="11" max="11" width="12.5703125" customWidth="1"/>
    <col min="12" max="12" width="12.7109375" customWidth="1"/>
    <col min="13" max="13" width="13" customWidth="1"/>
    <col min="14" max="14" width="12.7109375" customWidth="1"/>
  </cols>
  <sheetData>
    <row r="1" spans="1:14" ht="13.5" thickBot="1" x14ac:dyDescent="0.25"/>
    <row r="2" spans="1:14" ht="26.25" customHeight="1" x14ac:dyDescent="0.35">
      <c r="A2" s="2" t="s">
        <v>11</v>
      </c>
      <c r="C2" s="33">
        <v>14</v>
      </c>
      <c r="D2" s="52">
        <v>34</v>
      </c>
      <c r="E2" s="54">
        <f>D2/C2</f>
        <v>2.4285714285714284</v>
      </c>
      <c r="G2" s="39">
        <f>D2/C2</f>
        <v>2.4285714285714284</v>
      </c>
    </row>
    <row r="3" spans="1:14" ht="25.5" customHeight="1" thickBot="1" x14ac:dyDescent="0.4">
      <c r="A3" s="2" t="s">
        <v>12</v>
      </c>
      <c r="C3" s="34">
        <v>12</v>
      </c>
      <c r="D3" s="53">
        <v>55</v>
      </c>
      <c r="E3" s="55">
        <f>D3/C3</f>
        <v>4.583333333333333</v>
      </c>
      <c r="G3" s="49">
        <f>D3/C3</f>
        <v>4.583333333333333</v>
      </c>
    </row>
    <row r="4" spans="1:14" ht="23.25" x14ac:dyDescent="0.35">
      <c r="A4" s="2"/>
    </row>
    <row r="5" spans="1:14" ht="25.5" customHeight="1" x14ac:dyDescent="0.35">
      <c r="A5" s="2" t="s">
        <v>0</v>
      </c>
    </row>
    <row r="6" spans="1:14" ht="24" thickBot="1" x14ac:dyDescent="0.4">
      <c r="A6" s="2"/>
      <c r="B6" s="3" t="s">
        <v>3</v>
      </c>
      <c r="C6" s="63" t="s">
        <v>20</v>
      </c>
      <c r="D6" s="63" t="s">
        <v>21</v>
      </c>
      <c r="E6" s="63"/>
      <c r="F6" s="3" t="s">
        <v>13</v>
      </c>
      <c r="G6" s="5"/>
      <c r="H6" s="5"/>
      <c r="I6" s="4"/>
      <c r="J6" s="3" t="s">
        <v>14</v>
      </c>
      <c r="K6" s="5"/>
      <c r="L6" s="5"/>
      <c r="M6" s="5"/>
      <c r="N6" s="5"/>
    </row>
    <row r="7" spans="1:14" ht="23.25" x14ac:dyDescent="0.35">
      <c r="A7" s="2"/>
      <c r="B7" s="35" t="s">
        <v>4</v>
      </c>
      <c r="C7" s="36">
        <v>14</v>
      </c>
      <c r="D7" s="37">
        <v>24</v>
      </c>
      <c r="E7" s="64"/>
      <c r="F7" s="39">
        <f>D7/C7</f>
        <v>1.7142857142857142</v>
      </c>
      <c r="G7" s="38"/>
      <c r="H7" s="79"/>
      <c r="J7" s="35" t="s">
        <v>6</v>
      </c>
      <c r="K7" s="40">
        <f>F7*F9</f>
        <v>2.8163265306122445</v>
      </c>
    </row>
    <row r="8" spans="1:14" ht="23.25" x14ac:dyDescent="0.35">
      <c r="A8" s="2"/>
      <c r="B8" s="41" t="s">
        <v>5</v>
      </c>
      <c r="C8" s="42">
        <v>20</v>
      </c>
      <c r="D8" s="43">
        <v>18</v>
      </c>
      <c r="E8" s="64"/>
      <c r="F8" s="44">
        <f>D8/C8</f>
        <v>0.9</v>
      </c>
      <c r="G8" s="38"/>
      <c r="H8" s="79"/>
      <c r="J8" s="41" t="s">
        <v>7</v>
      </c>
      <c r="K8" s="45">
        <f>F8*F9</f>
        <v>1.4785714285714286</v>
      </c>
    </row>
    <row r="9" spans="1:14" ht="24" thickBot="1" x14ac:dyDescent="0.4">
      <c r="A9" s="2"/>
      <c r="B9" s="46" t="s">
        <v>23</v>
      </c>
      <c r="C9" s="47">
        <v>14</v>
      </c>
      <c r="D9" s="48">
        <v>23</v>
      </c>
      <c r="E9" s="64"/>
      <c r="F9" s="49">
        <f>D9/C9</f>
        <v>1.6428571428571428</v>
      </c>
      <c r="G9" s="38"/>
      <c r="H9" s="79"/>
      <c r="J9" s="46" t="s">
        <v>8</v>
      </c>
      <c r="K9" s="50">
        <v>1</v>
      </c>
    </row>
    <row r="10" spans="1:14" ht="23.25" x14ac:dyDescent="0.35">
      <c r="A10" s="2"/>
    </row>
    <row r="11" spans="1:14" ht="24" thickBot="1" x14ac:dyDescent="0.4">
      <c r="A11" s="2"/>
    </row>
    <row r="12" spans="1:14" ht="24" thickBot="1" x14ac:dyDescent="0.4">
      <c r="A12" s="2" t="s">
        <v>1</v>
      </c>
      <c r="C12" s="51">
        <v>1.698</v>
      </c>
    </row>
    <row r="13" spans="1:14" ht="25.5" customHeight="1" x14ac:dyDescent="0.2"/>
    <row r="14" spans="1:14" ht="24" thickBot="1" x14ac:dyDescent="0.4">
      <c r="A14" s="2"/>
    </row>
    <row r="15" spans="1:14" ht="23.25" x14ac:dyDescent="0.35">
      <c r="A15" s="2" t="s">
        <v>2</v>
      </c>
      <c r="D15" s="35" t="s">
        <v>6</v>
      </c>
      <c r="E15" s="65">
        <f>E2*K7*E3</f>
        <v>31.348396501457714</v>
      </c>
    </row>
    <row r="16" spans="1:14" ht="24.75" customHeight="1" x14ac:dyDescent="0.25">
      <c r="D16" s="41" t="s">
        <v>7</v>
      </c>
      <c r="E16" s="66">
        <f>E2*K8*E3</f>
        <v>16.457908163265305</v>
      </c>
    </row>
    <row r="17" spans="1:19" ht="24.75" customHeight="1" thickBot="1" x14ac:dyDescent="0.4">
      <c r="A17" s="2"/>
      <c r="D17" s="46" t="s">
        <v>8</v>
      </c>
      <c r="E17" s="67">
        <f>E2*K9*E3</f>
        <v>11.13095238095238</v>
      </c>
    </row>
    <row r="18" spans="1:19" ht="15" customHeight="1" x14ac:dyDescent="0.35">
      <c r="A18" s="2"/>
      <c r="D18" s="76"/>
      <c r="E18" s="77"/>
    </row>
    <row r="19" spans="1:19" ht="15" customHeight="1" x14ac:dyDescent="0.35">
      <c r="A19" s="2"/>
      <c r="D19" s="64"/>
    </row>
    <row r="20" spans="1:19" ht="15" customHeight="1" thickBot="1" x14ac:dyDescent="0.4">
      <c r="A20" s="2"/>
    </row>
    <row r="21" spans="1:19" ht="24.75" customHeight="1" thickBot="1" x14ac:dyDescent="0.4">
      <c r="A21" s="2" t="s">
        <v>22</v>
      </c>
      <c r="D21" s="78">
        <v>60</v>
      </c>
      <c r="G21" s="2" t="s">
        <v>24</v>
      </c>
      <c r="K21" s="80">
        <v>6500</v>
      </c>
      <c r="M21" s="2"/>
    </row>
    <row r="22" spans="1:19" ht="24.75" customHeight="1" thickBot="1" x14ac:dyDescent="0.4">
      <c r="A22" s="2"/>
      <c r="D22" s="64"/>
      <c r="G22" s="2"/>
      <c r="K22" s="85"/>
      <c r="M22" s="2"/>
    </row>
    <row r="23" spans="1:19" ht="24" customHeight="1" thickBot="1" x14ac:dyDescent="0.4">
      <c r="A23" s="2"/>
      <c r="E23" s="86" t="s">
        <v>27</v>
      </c>
      <c r="L23" s="86" t="s">
        <v>26</v>
      </c>
      <c r="M23" s="86" t="s">
        <v>25</v>
      </c>
    </row>
    <row r="24" spans="1:19" ht="24" customHeight="1" thickBot="1" x14ac:dyDescent="0.3">
      <c r="D24" s="82" t="s">
        <v>6</v>
      </c>
      <c r="E24" s="87">
        <f>(D21*1000)/60/C12*E15</f>
        <v>18461.953181070501</v>
      </c>
      <c r="K24" s="82" t="s">
        <v>6</v>
      </c>
      <c r="L24" s="90">
        <f>K21/E15*C12/1000*60</f>
        <v>21.124525459195542</v>
      </c>
      <c r="M24" s="95"/>
      <c r="N24" s="1"/>
      <c r="R24" s="76"/>
      <c r="S24" s="81"/>
    </row>
    <row r="25" spans="1:19" ht="24" customHeight="1" x14ac:dyDescent="0.25">
      <c r="D25" s="83" t="s">
        <v>7</v>
      </c>
      <c r="E25" s="88">
        <f>(D21*1000)/60/C12*E16</f>
        <v>9692.5254200620166</v>
      </c>
      <c r="K25" s="83" t="s">
        <v>7</v>
      </c>
      <c r="L25" s="91">
        <f>K21/E16*C12/1000*60</f>
        <v>40.23719135084864</v>
      </c>
      <c r="M25" s="93">
        <f>((L25*1000)/60/C12*E16)-(L24*1000)/60/C12*E16</f>
        <v>3087.4999999999982</v>
      </c>
      <c r="R25" s="76"/>
      <c r="S25" s="81"/>
    </row>
    <row r="26" spans="1:19" ht="24" customHeight="1" thickBot="1" x14ac:dyDescent="0.3">
      <c r="D26" s="84" t="s">
        <v>8</v>
      </c>
      <c r="E26" s="89">
        <f>(D21*1000)/60/C12*E17</f>
        <v>6555.3312019743107</v>
      </c>
      <c r="K26" s="84" t="s">
        <v>8</v>
      </c>
      <c r="L26" s="92">
        <f>K21/E17*C12/1000*60</f>
        <v>59.493561497326205</v>
      </c>
      <c r="M26" s="94">
        <f>((L26*1000)/60/C12*E17)-(L25*1000)/60/C12*E17</f>
        <v>2103.8647342995173</v>
      </c>
      <c r="R26" s="76"/>
      <c r="S26" s="81"/>
    </row>
    <row r="27" spans="1:19" ht="24" customHeight="1" x14ac:dyDescent="0.2"/>
    <row r="28" spans="1:19" ht="24" customHeight="1" x14ac:dyDescent="0.2"/>
    <row r="29" spans="1:19" ht="23.25" x14ac:dyDescent="0.35">
      <c r="A29" s="2" t="s">
        <v>9</v>
      </c>
    </row>
    <row r="30" spans="1:19" ht="26.25" customHeight="1" thickBot="1" x14ac:dyDescent="0.25"/>
    <row r="31" spans="1:19" ht="13.5" thickBot="1" x14ac:dyDescent="0.25">
      <c r="A31" s="14"/>
      <c r="B31" s="15">
        <v>1</v>
      </c>
      <c r="C31" s="15">
        <v>2</v>
      </c>
      <c r="D31" s="16">
        <v>3</v>
      </c>
    </row>
    <row r="32" spans="1:19" x14ac:dyDescent="0.2">
      <c r="A32" s="11">
        <v>1000</v>
      </c>
      <c r="B32" s="12">
        <f>A32/E15*C12/1000*60</f>
        <v>3.2499269937223909</v>
      </c>
      <c r="C32" s="13">
        <f>A32/E16*C12/1000*60</f>
        <v>6.190337130899791</v>
      </c>
      <c r="D32" s="17">
        <f>A32/E17*C12/1000*60</f>
        <v>9.1528556149732623</v>
      </c>
      <c r="E32" s="1"/>
      <c r="F32" s="1"/>
      <c r="G32" s="1"/>
      <c r="H32" s="1"/>
      <c r="I32" s="1"/>
      <c r="J32" s="1"/>
      <c r="K32" s="1"/>
    </row>
    <row r="33" spans="1:23" x14ac:dyDescent="0.2">
      <c r="A33" s="9">
        <v>1500</v>
      </c>
      <c r="B33" s="7">
        <f>A33/E15*C12/1000*60</f>
        <v>4.8748904905835868</v>
      </c>
      <c r="C33" s="6">
        <f>A33/E16*C12/1000*60</f>
        <v>9.285505696349686</v>
      </c>
      <c r="D33" s="18">
        <f>A33/E17*C12/1000*60</f>
        <v>13.729283422459895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3" x14ac:dyDescent="0.2">
      <c r="A34" s="9">
        <v>2000</v>
      </c>
      <c r="B34" s="7">
        <f>A34/E15*C12/1000*60</f>
        <v>6.4998539874447818</v>
      </c>
      <c r="C34" s="6">
        <f>A34/E16*C12/1000*60</f>
        <v>12.380674261799582</v>
      </c>
      <c r="D34" s="18">
        <f>A34/E17*C12/1000*60</f>
        <v>18.305711229946525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3" x14ac:dyDescent="0.2">
      <c r="A35" s="9">
        <v>2500</v>
      </c>
      <c r="B35" s="7">
        <f>A35/E15*C12/1000*60</f>
        <v>8.1248174843059786</v>
      </c>
      <c r="C35" s="6">
        <f>A35/E16*C12/1000*60</f>
        <v>15.475842827249476</v>
      </c>
      <c r="D35" s="18">
        <f>A35/E17*C12/1000*60</f>
        <v>22.882139037433156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3" x14ac:dyDescent="0.2">
      <c r="A36" s="9">
        <v>3000</v>
      </c>
      <c r="B36" s="7">
        <f>A36/E15*C12/1000*60</f>
        <v>9.7497809811671736</v>
      </c>
      <c r="C36" s="6">
        <f>A36/E16*C12/1000*60</f>
        <v>18.571011392699372</v>
      </c>
      <c r="D36" s="18">
        <f>A36/E17*C12/1000*60</f>
        <v>27.45856684491979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3" x14ac:dyDescent="0.2">
      <c r="A37" s="9">
        <v>3500</v>
      </c>
      <c r="B37" s="7">
        <f>A37/E15*C12/1000*60</f>
        <v>11.37474447802837</v>
      </c>
      <c r="C37" s="6">
        <f>A37/E16*C12/1000*60</f>
        <v>21.666179958149272</v>
      </c>
      <c r="D37" s="18">
        <f>A37/E17*C12/1000*60</f>
        <v>32.034994652406418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3" x14ac:dyDescent="0.2">
      <c r="A38" s="9">
        <v>4000</v>
      </c>
      <c r="B38" s="7">
        <f>A38/E15*C12/1000*60</f>
        <v>12.999707974889564</v>
      </c>
      <c r="C38" s="6">
        <f>A38/E16*C12/1000*60</f>
        <v>24.761348523599164</v>
      </c>
      <c r="D38" s="18">
        <f>A38/E17*C12/1000*60</f>
        <v>36.611422459893049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3" x14ac:dyDescent="0.2">
      <c r="A39" s="9">
        <v>4500</v>
      </c>
      <c r="B39" s="7">
        <f>A39/E15*C12/1000*60</f>
        <v>14.624671471750762</v>
      </c>
      <c r="C39" s="6">
        <f>A39/E16*C12/1000*60</f>
        <v>27.85651708904906</v>
      </c>
      <c r="D39" s="18">
        <f>A39/E17*C12/1000*60</f>
        <v>41.187850267379687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9">
        <v>5000</v>
      </c>
      <c r="B40" s="7">
        <f>A40/E15*C12/1000*60</f>
        <v>16.249634968611957</v>
      </c>
      <c r="C40" s="6">
        <f>A40/E16*C12/1000*60</f>
        <v>30.951685654498952</v>
      </c>
      <c r="D40" s="18">
        <f>A40/E17*C12/1000*60</f>
        <v>45.764278074866311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9">
        <v>5500</v>
      </c>
      <c r="B41" s="7">
        <f>A41/E15*C12/1000*60</f>
        <v>17.874598465473156</v>
      </c>
      <c r="C41" s="6">
        <f>A41/E16*C12/1000*60</f>
        <v>34.046854219948848</v>
      </c>
      <c r="D41" s="18">
        <f>A41/E17*C12/1000*60</f>
        <v>50.34070588235295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9">
        <v>6000</v>
      </c>
      <c r="B42" s="7">
        <f>A42/E15*C12/1000*60</f>
        <v>19.499561962334347</v>
      </c>
      <c r="C42" s="6">
        <f>A42/E16*C12/1000*60</f>
        <v>37.142022785398744</v>
      </c>
      <c r="D42" s="18">
        <f>A42/E17*C12/1000*60</f>
        <v>54.917133689839581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9">
        <v>6500</v>
      </c>
      <c r="B43" s="7">
        <f>A43/E15*C12/1000*60</f>
        <v>21.124525459195542</v>
      </c>
      <c r="C43" s="6">
        <f>A43/E16*C12/1000*60</f>
        <v>40.23719135084864</v>
      </c>
      <c r="D43" s="18">
        <f>A43/E17*C12/1000*60</f>
        <v>59.493561497326205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9">
        <v>7000</v>
      </c>
      <c r="B44" s="7">
        <f>A44/E15*C12/1000*60</f>
        <v>22.749488956056741</v>
      </c>
      <c r="C44" s="6">
        <f>A44/E16*C12/1000*60</f>
        <v>43.332359916298543</v>
      </c>
      <c r="D44" s="18">
        <f>A44/E17*C12/1000*60</f>
        <v>64.069989304812836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9">
        <v>7500</v>
      </c>
      <c r="B45" s="7">
        <f>A45/E15*C12/1000*60</f>
        <v>24.374452452917936</v>
      </c>
      <c r="C45" s="6">
        <f>A45/E16*C12/1000*60</f>
        <v>46.427528481748432</v>
      </c>
      <c r="D45" s="18">
        <f>A45/E17*C12/1000*60</f>
        <v>68.646417112299474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9">
        <v>8000</v>
      </c>
      <c r="B46" s="7">
        <f>A46/E15*C12/1000*60</f>
        <v>25.999415949779127</v>
      </c>
      <c r="C46" s="6">
        <f>A46/E16*C12/1000*60</f>
        <v>49.522697047198328</v>
      </c>
      <c r="D46" s="18">
        <f>A46/E17*C12/1000*60</f>
        <v>73.222844919786098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9">
        <v>8500</v>
      </c>
      <c r="B47" s="7">
        <f>A47/E15*C12/1000*60</f>
        <v>27.624379446640322</v>
      </c>
      <c r="C47" s="6">
        <f>A47/E16*C12/1000*60</f>
        <v>52.617865612648217</v>
      </c>
      <c r="D47" s="18">
        <f>A47/E17*C12/1000*60</f>
        <v>77.799272727272736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9">
        <v>9000</v>
      </c>
      <c r="B48" s="7">
        <f>A48/E15*C12/1000*60</f>
        <v>29.249342943501524</v>
      </c>
      <c r="C48" s="6">
        <f>A48/E16*C12/1000*60</f>
        <v>55.71303417809812</v>
      </c>
      <c r="D48" s="18">
        <f>A48/E17*C12/1000*60</f>
        <v>82.375700534759375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4" x14ac:dyDescent="0.2">
      <c r="A49" s="9">
        <v>9500</v>
      </c>
      <c r="B49" s="7">
        <f>A49/E15*C12/1000*60</f>
        <v>30.874306440362716</v>
      </c>
      <c r="C49" s="6">
        <f>A49/E16*C12/1000*60</f>
        <v>58.808202743548009</v>
      </c>
      <c r="D49" s="18">
        <f>A49/E17*C12/1000*60</f>
        <v>86.952128342246013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4" x14ac:dyDescent="0.2">
      <c r="A50" s="9">
        <v>10000</v>
      </c>
      <c r="B50" s="7">
        <f>A50/E15*C12/1000*60</f>
        <v>32.499269937223914</v>
      </c>
      <c r="C50" s="6">
        <f>A50/E16*C12/1000*60</f>
        <v>61.903371308997905</v>
      </c>
      <c r="D50" s="18">
        <f>A50/E17*C12/1000*60</f>
        <v>91.528556149732623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4" x14ac:dyDescent="0.2">
      <c r="A51" s="9">
        <v>10500</v>
      </c>
      <c r="B51" s="7">
        <f>A51/E15*C12/1000*60</f>
        <v>34.124233434085106</v>
      </c>
      <c r="C51" s="6">
        <f>A51/E16*C12/1000*60</f>
        <v>64.998539874447815</v>
      </c>
      <c r="D51" s="18">
        <f>A51/E17*C12/1000*60</f>
        <v>96.104983957219275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4" x14ac:dyDescent="0.2">
      <c r="A52" s="9">
        <v>11000</v>
      </c>
      <c r="B52" s="7">
        <f>A52/E15*C12/1000*60</f>
        <v>35.749196930946312</v>
      </c>
      <c r="C52" s="6">
        <f>A52/E16*C12/1000*60</f>
        <v>68.093708439897696</v>
      </c>
      <c r="D52" s="18">
        <f>A52/E17*C12/1000*60</f>
        <v>100.6814117647059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4" x14ac:dyDescent="0.2">
      <c r="A53" s="9">
        <v>11500</v>
      </c>
      <c r="B53" s="7">
        <f>A53/E15*C12/1000*60</f>
        <v>37.374160427807496</v>
      </c>
      <c r="C53" s="6">
        <f>A53/E16*C12/1000*60</f>
        <v>71.188877005347592</v>
      </c>
      <c r="D53" s="18">
        <f>A53/E17*C12/1000*60</f>
        <v>105.25783957219252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4" ht="13.5" thickBot="1" x14ac:dyDescent="0.25">
      <c r="A54" s="10">
        <v>12000</v>
      </c>
      <c r="B54" s="19">
        <f>A54/E15*C12/1000*60</f>
        <v>38.999123924668694</v>
      </c>
      <c r="C54" s="20">
        <f>A54/E16*C12/1000*60</f>
        <v>74.284045570797488</v>
      </c>
      <c r="D54" s="21">
        <f>A54/E17*C12/1000*60</f>
        <v>109.83426737967916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4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3.25" x14ac:dyDescent="0.35">
      <c r="A56" s="2" t="s">
        <v>10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5.5" customHeight="1" thickBo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3.5" thickBot="1" x14ac:dyDescent="0.25">
      <c r="A58" s="32"/>
      <c r="B58" s="22">
        <v>5</v>
      </c>
      <c r="C58" s="22">
        <v>10</v>
      </c>
      <c r="D58" s="22">
        <v>15</v>
      </c>
      <c r="E58" s="22">
        <v>20</v>
      </c>
      <c r="F58" s="22">
        <v>25</v>
      </c>
      <c r="G58" s="22">
        <v>30</v>
      </c>
      <c r="H58" s="22">
        <v>35</v>
      </c>
      <c r="I58" s="22">
        <v>40</v>
      </c>
      <c r="J58" s="22">
        <v>45</v>
      </c>
      <c r="K58" s="22">
        <v>50</v>
      </c>
      <c r="L58" s="22">
        <v>55</v>
      </c>
      <c r="M58" s="22">
        <v>60</v>
      </c>
      <c r="N58" s="22">
        <v>65</v>
      </c>
      <c r="O58" s="22">
        <v>70</v>
      </c>
      <c r="P58" s="22">
        <v>75</v>
      </c>
      <c r="Q58" s="22">
        <v>80</v>
      </c>
      <c r="R58" s="22">
        <v>85</v>
      </c>
      <c r="S58" s="22">
        <v>90</v>
      </c>
      <c r="T58" s="22">
        <v>95</v>
      </c>
      <c r="U58" s="23">
        <v>100</v>
      </c>
      <c r="V58" s="1"/>
      <c r="W58" s="1"/>
      <c r="X58" s="1"/>
    </row>
    <row r="59" spans="1:24" x14ac:dyDescent="0.2">
      <c r="A59" s="8">
        <v>1</v>
      </c>
      <c r="B59" s="29">
        <f>(B58*1000)/60/C12*E15</f>
        <v>1538.4960984225418</v>
      </c>
      <c r="C59" s="25">
        <f>(C58*1000)/60/C12*E15</f>
        <v>3076.9921968450835</v>
      </c>
      <c r="D59" s="25">
        <f>(D58*1000)/60/C12*E15</f>
        <v>4615.4882952676253</v>
      </c>
      <c r="E59" s="25">
        <f>(E58*1000)/60/C12*E15</f>
        <v>6153.9843936901671</v>
      </c>
      <c r="F59" s="25">
        <f>(F58*1000)/60/C12*E15</f>
        <v>7692.4804921127097</v>
      </c>
      <c r="G59" s="25">
        <f>(G58*1000)/60/C12*E15</f>
        <v>9230.9765905352506</v>
      </c>
      <c r="H59" s="25">
        <f>(H58*1000)/60/C12*E15</f>
        <v>10769.472688957794</v>
      </c>
      <c r="I59" s="25">
        <f>(I58*1000)/60/C12*E15</f>
        <v>12307.968787380334</v>
      </c>
      <c r="J59" s="25">
        <f>(J58*1000)/60/C12*E15</f>
        <v>13846.464885802878</v>
      </c>
      <c r="K59" s="25">
        <f>(K58*1000)/60/C12*E15</f>
        <v>15384.960984225419</v>
      </c>
      <c r="L59" s="25">
        <f>(L58*1000)/60/C12*E15</f>
        <v>16923.457082647958</v>
      </c>
      <c r="M59" s="25">
        <f>(M58*1000)/60/C12*E15</f>
        <v>18461.953181070501</v>
      </c>
      <c r="N59" s="25">
        <f>(N58*1000)/60/C12*E15</f>
        <v>20000.449279493045</v>
      </c>
      <c r="O59" s="25">
        <f>(O58*1000)/60/C12*E15</f>
        <v>21538.945377915588</v>
      </c>
      <c r="P59" s="25">
        <f>(P58*1000)/60/C12*E15</f>
        <v>23077.441476338132</v>
      </c>
      <c r="Q59" s="25">
        <f>(Q58*1000)/60/C12*E15</f>
        <v>24615.937574760668</v>
      </c>
      <c r="R59" s="25"/>
      <c r="S59" s="25"/>
      <c r="T59" s="25"/>
      <c r="U59" s="26"/>
      <c r="V59" s="1"/>
      <c r="W59" s="1"/>
      <c r="X59" s="1"/>
    </row>
    <row r="60" spans="1:24" x14ac:dyDescent="0.2">
      <c r="A60" s="9">
        <v>2</v>
      </c>
      <c r="B60" s="30">
        <f>(B58*1000)/60/C12*E16</f>
        <v>807.71045167183468</v>
      </c>
      <c r="C60" s="24">
        <f>(C58*1000)/60/C12*E16</f>
        <v>1615.4209033436694</v>
      </c>
      <c r="D60" s="24">
        <f>(D58*1000)/60/C12*E16</f>
        <v>2423.1313550155041</v>
      </c>
      <c r="E60" s="24">
        <f>(E58*1000)/60/C12*E16</f>
        <v>3230.8418066873387</v>
      </c>
      <c r="F60" s="24">
        <f>(F58*1000)/60/C12*E16</f>
        <v>4038.5522583591742</v>
      </c>
      <c r="G60" s="24">
        <f>(G58*1000)/60/C12*E16</f>
        <v>4846.2627100310083</v>
      </c>
      <c r="H60" s="24">
        <f>(H58*1000)/60/C12*E16</f>
        <v>5653.9731617028438</v>
      </c>
      <c r="I60" s="24">
        <f>(I58*1000)/60/C12*E16</f>
        <v>6461.6836133746774</v>
      </c>
      <c r="J60" s="24">
        <f>(J58*1000)/60/C12*E16</f>
        <v>7269.3940650465129</v>
      </c>
      <c r="K60" s="24">
        <f>(K58*1000)/60/C12*E16</f>
        <v>8077.1045167183483</v>
      </c>
      <c r="L60" s="24">
        <f>(L58*1000)/60/C12*E16</f>
        <v>8884.8149683901811</v>
      </c>
      <c r="M60" s="24">
        <f>(M58*1000)/60/C12*E16</f>
        <v>9692.5254200620166</v>
      </c>
      <c r="N60" s="24">
        <f>(N58*1000)/60/C12*E16</f>
        <v>10500.235871733852</v>
      </c>
      <c r="O60" s="24">
        <f>(O58*1000)/60/C12*E16</f>
        <v>11307.946323405688</v>
      </c>
      <c r="P60" s="24">
        <f>(P58*1000)/60/C12*E16</f>
        <v>12115.656775077523</v>
      </c>
      <c r="Q60" s="24">
        <f>(Q58*1000)/60/C12*E16</f>
        <v>12923.367226749355</v>
      </c>
      <c r="R60" s="24">
        <f>(R58*1000)/60/C12*E16</f>
        <v>13731.077678421192</v>
      </c>
      <c r="S60" s="24">
        <f>(S58*1000)/60/C12*E16</f>
        <v>14538.788130093026</v>
      </c>
      <c r="T60" s="24">
        <f>(T58*1000)/60/C12*E16</f>
        <v>15346.498581764859</v>
      </c>
      <c r="U60" s="24">
        <f>(U58*1000)/60/C12*E16</f>
        <v>16154.209033436697</v>
      </c>
      <c r="V60" s="1"/>
      <c r="W60" s="1"/>
      <c r="X60" s="1"/>
    </row>
    <row r="61" spans="1:24" ht="13.5" thickBot="1" x14ac:dyDescent="0.25">
      <c r="A61" s="10">
        <v>3</v>
      </c>
      <c r="B61" s="31">
        <f>(B58*1000)/60/C12*E17</f>
        <v>546.27760016452589</v>
      </c>
      <c r="C61" s="27">
        <f>(C58*1000)/60/C12*E17</f>
        <v>1092.5552003290518</v>
      </c>
      <c r="D61" s="27">
        <f>(D58*1000)/60/C12*E17</f>
        <v>1638.8328004935777</v>
      </c>
      <c r="E61" s="27">
        <f>(E58*1000)/60/C12*E17</f>
        <v>2185.1104006581036</v>
      </c>
      <c r="F61" s="27">
        <f>(F58*1000)/60/C12*E17</f>
        <v>2731.3880008226297</v>
      </c>
      <c r="G61" s="27">
        <f>(G58*1000)/60/C12*E17</f>
        <v>3277.6656009871554</v>
      </c>
      <c r="H61" s="27">
        <f>(H58*1000)/60/C12*E17</f>
        <v>3823.9432011516815</v>
      </c>
      <c r="I61" s="27">
        <f>(I58*1000)/60/C12*E17</f>
        <v>4370.2208013162071</v>
      </c>
      <c r="J61" s="27">
        <f>(J58*1000)/60/C12*E17</f>
        <v>4916.4984014807333</v>
      </c>
      <c r="K61" s="27">
        <f>(K58*1000)/60/C12*E17</f>
        <v>5462.7760016452594</v>
      </c>
      <c r="L61" s="27">
        <f>(L58*1000)/60/C12*E17</f>
        <v>6009.0536018097846</v>
      </c>
      <c r="M61" s="27">
        <f>(M58*1000)/60/C12*E17</f>
        <v>6555.3312019743107</v>
      </c>
      <c r="N61" s="27">
        <f>(N58*1000)/60/C12*E17</f>
        <v>7101.6088021388368</v>
      </c>
      <c r="O61" s="27">
        <f>(O58*1000)/60/C12*E17</f>
        <v>7647.886402303363</v>
      </c>
      <c r="P61" s="27">
        <f>(P58*1000)/60/C12*E17</f>
        <v>8194.1640024678891</v>
      </c>
      <c r="Q61" s="27">
        <f>(Q58*1000)/60/C12*E17</f>
        <v>8740.4416026324143</v>
      </c>
      <c r="R61" s="27">
        <f>(R58*1000)/60/C12*E17</f>
        <v>9286.7192027969413</v>
      </c>
      <c r="S61" s="27">
        <f>(S58*1000)/60/C12*E17</f>
        <v>9832.9968029614665</v>
      </c>
      <c r="T61" s="27">
        <f>(T58*1000)/60/C12*E17</f>
        <v>10379.274403125992</v>
      </c>
      <c r="U61" s="28">
        <f>(U58*1000)/60/C12*E17</f>
        <v>10925.552003290519</v>
      </c>
      <c r="V61" s="1"/>
      <c r="W61" s="1"/>
      <c r="X61" s="1"/>
    </row>
    <row r="62" spans="1:24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23.25" x14ac:dyDescent="0.35">
      <c r="A63" s="2" t="s">
        <v>15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3.5" thickBo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24.75" customHeight="1" thickBot="1" x14ac:dyDescent="0.25">
      <c r="A65" s="60" t="s">
        <v>19</v>
      </c>
      <c r="B65" s="61">
        <v>5</v>
      </c>
      <c r="C65" s="62">
        <v>10</v>
      </c>
      <c r="D65" s="62">
        <v>15</v>
      </c>
      <c r="E65" s="62">
        <v>20</v>
      </c>
      <c r="F65" s="62">
        <v>25</v>
      </c>
      <c r="G65" s="62">
        <v>30</v>
      </c>
      <c r="H65" s="62">
        <v>35</v>
      </c>
      <c r="I65" s="62">
        <v>40</v>
      </c>
      <c r="J65" s="62">
        <v>45</v>
      </c>
      <c r="K65" s="62">
        <v>50</v>
      </c>
      <c r="L65" s="62">
        <v>55</v>
      </c>
      <c r="M65" s="62">
        <v>60</v>
      </c>
      <c r="N65" s="62">
        <v>65</v>
      </c>
      <c r="O65" s="62">
        <v>70</v>
      </c>
      <c r="P65" s="62">
        <v>75</v>
      </c>
      <c r="Q65" s="62">
        <v>80</v>
      </c>
      <c r="R65" s="68">
        <v>85</v>
      </c>
      <c r="S65" s="68">
        <v>90</v>
      </c>
      <c r="T65" s="68">
        <v>95</v>
      </c>
      <c r="U65" s="69">
        <v>100</v>
      </c>
      <c r="V65" s="1"/>
      <c r="W65" s="1"/>
      <c r="X65" s="1"/>
    </row>
    <row r="66" spans="1:24" x14ac:dyDescent="0.2">
      <c r="A66" s="57" t="s">
        <v>16</v>
      </c>
      <c r="B66" s="70">
        <f>B59</f>
        <v>1538.4960984225418</v>
      </c>
      <c r="C66" s="25">
        <f t="shared" ref="C66:Q66" si="0">C59</f>
        <v>3076.9921968450835</v>
      </c>
      <c r="D66" s="25">
        <f t="shared" si="0"/>
        <v>4615.4882952676253</v>
      </c>
      <c r="E66" s="25">
        <f t="shared" si="0"/>
        <v>6153.9843936901671</v>
      </c>
      <c r="F66" s="25">
        <f t="shared" si="0"/>
        <v>7692.4804921127097</v>
      </c>
      <c r="G66" s="25">
        <f t="shared" si="0"/>
        <v>9230.9765905352506</v>
      </c>
      <c r="H66" s="25">
        <f t="shared" si="0"/>
        <v>10769.472688957794</v>
      </c>
      <c r="I66" s="71">
        <f t="shared" si="0"/>
        <v>12307.968787380334</v>
      </c>
      <c r="J66" s="25">
        <f t="shared" si="0"/>
        <v>13846.464885802878</v>
      </c>
      <c r="K66" s="25">
        <f t="shared" si="0"/>
        <v>15384.960984225419</v>
      </c>
      <c r="L66" s="25">
        <f t="shared" si="0"/>
        <v>16923.457082647958</v>
      </c>
      <c r="M66" s="25">
        <f t="shared" si="0"/>
        <v>18461.953181070501</v>
      </c>
      <c r="N66" s="25">
        <f t="shared" si="0"/>
        <v>20000.449279493045</v>
      </c>
      <c r="O66" s="25">
        <f t="shared" si="0"/>
        <v>21538.945377915588</v>
      </c>
      <c r="P66" s="25">
        <f t="shared" si="0"/>
        <v>23077.441476338132</v>
      </c>
      <c r="Q66" s="26">
        <f t="shared" si="0"/>
        <v>24615.937574760668</v>
      </c>
      <c r="R66" s="1"/>
      <c r="S66" s="1"/>
      <c r="T66" s="1"/>
      <c r="U66" s="1"/>
      <c r="V66" s="1"/>
      <c r="W66" s="1"/>
      <c r="X66" s="1"/>
    </row>
    <row r="67" spans="1:24" ht="13.5" thickBot="1" x14ac:dyDescent="0.25">
      <c r="A67" s="58" t="s">
        <v>17</v>
      </c>
      <c r="B67" s="72">
        <f t="shared" ref="B67:Q67" si="1">B59-B60</f>
        <v>730.78564675070709</v>
      </c>
      <c r="C67" s="27">
        <f t="shared" si="1"/>
        <v>1461.5712935014142</v>
      </c>
      <c r="D67" s="27">
        <f t="shared" si="1"/>
        <v>2192.3569402521211</v>
      </c>
      <c r="E67" s="27">
        <f t="shared" si="1"/>
        <v>2923.1425870028283</v>
      </c>
      <c r="F67" s="27">
        <f t="shared" si="1"/>
        <v>3653.9282337535356</v>
      </c>
      <c r="G67" s="27">
        <f t="shared" si="1"/>
        <v>4384.7138805042423</v>
      </c>
      <c r="H67" s="27">
        <f t="shared" si="1"/>
        <v>5115.4995272549504</v>
      </c>
      <c r="I67" s="73">
        <f t="shared" si="1"/>
        <v>5846.2851740056567</v>
      </c>
      <c r="J67" s="27">
        <f t="shared" si="1"/>
        <v>6577.0708207563648</v>
      </c>
      <c r="K67" s="27">
        <f t="shared" si="1"/>
        <v>7307.8564675070711</v>
      </c>
      <c r="L67" s="27">
        <f t="shared" si="1"/>
        <v>8038.6421142577765</v>
      </c>
      <c r="M67" s="27">
        <f t="shared" si="1"/>
        <v>8769.4277610084846</v>
      </c>
      <c r="N67" s="27">
        <f t="shared" si="1"/>
        <v>9500.2134077591927</v>
      </c>
      <c r="O67" s="27">
        <f t="shared" si="1"/>
        <v>10230.999054509901</v>
      </c>
      <c r="P67" s="27">
        <f t="shared" si="1"/>
        <v>10961.784701260609</v>
      </c>
      <c r="Q67" s="28">
        <f t="shared" si="1"/>
        <v>11692.570348011313</v>
      </c>
      <c r="V67" s="1"/>
      <c r="W67" s="1"/>
      <c r="X67" s="1"/>
    </row>
    <row r="68" spans="1:24" x14ac:dyDescent="0.2">
      <c r="A68" s="57" t="s">
        <v>16</v>
      </c>
      <c r="B68" s="70">
        <f>B60</f>
        <v>807.71045167183468</v>
      </c>
      <c r="C68" s="29">
        <f t="shared" ref="C68:U68" si="2">C60</f>
        <v>1615.4209033436694</v>
      </c>
      <c r="D68" s="29">
        <f t="shared" si="2"/>
        <v>2423.1313550155041</v>
      </c>
      <c r="E68" s="29">
        <f t="shared" si="2"/>
        <v>3230.8418066873387</v>
      </c>
      <c r="F68" s="29">
        <f t="shared" si="2"/>
        <v>4038.5522583591742</v>
      </c>
      <c r="G68" s="29">
        <f t="shared" si="2"/>
        <v>4846.2627100310083</v>
      </c>
      <c r="H68" s="29">
        <f t="shared" si="2"/>
        <v>5653.9731617028438</v>
      </c>
      <c r="I68" s="29">
        <f t="shared" si="2"/>
        <v>6461.6836133746774</v>
      </c>
      <c r="J68" s="29">
        <f t="shared" si="2"/>
        <v>7269.3940650465129</v>
      </c>
      <c r="K68" s="29">
        <f t="shared" si="2"/>
        <v>8077.1045167183483</v>
      </c>
      <c r="L68" s="29">
        <f t="shared" si="2"/>
        <v>8884.8149683901811</v>
      </c>
      <c r="M68" s="29">
        <f t="shared" si="2"/>
        <v>9692.5254200620166</v>
      </c>
      <c r="N68" s="29">
        <f t="shared" si="2"/>
        <v>10500.235871733852</v>
      </c>
      <c r="O68" s="29">
        <f t="shared" si="2"/>
        <v>11307.946323405688</v>
      </c>
      <c r="P68" s="29">
        <f t="shared" si="2"/>
        <v>12115.656775077523</v>
      </c>
      <c r="Q68" s="74">
        <f t="shared" si="2"/>
        <v>12923.367226749355</v>
      </c>
      <c r="R68" s="25">
        <f t="shared" si="2"/>
        <v>13731.077678421192</v>
      </c>
      <c r="S68" s="25">
        <f t="shared" si="2"/>
        <v>14538.788130093026</v>
      </c>
      <c r="T68" s="25">
        <f t="shared" si="2"/>
        <v>15346.498581764859</v>
      </c>
      <c r="U68" s="26">
        <f t="shared" si="2"/>
        <v>16154.209033436697</v>
      </c>
      <c r="V68" s="1"/>
      <c r="W68" s="1"/>
      <c r="X68" s="1"/>
    </row>
    <row r="69" spans="1:24" ht="13.5" thickBot="1" x14ac:dyDescent="0.25">
      <c r="A69" s="59" t="s">
        <v>18</v>
      </c>
      <c r="B69" s="72">
        <f>B60-B61</f>
        <v>261.43285150730878</v>
      </c>
      <c r="C69" s="31">
        <f t="shared" ref="C69:U69" si="3">C60-C61</f>
        <v>522.86570301461757</v>
      </c>
      <c r="D69" s="31">
        <f t="shared" si="3"/>
        <v>784.29855452192646</v>
      </c>
      <c r="E69" s="31">
        <f t="shared" si="3"/>
        <v>1045.7314060292351</v>
      </c>
      <c r="F69" s="31">
        <f t="shared" si="3"/>
        <v>1307.1642575365445</v>
      </c>
      <c r="G69" s="31">
        <f t="shared" si="3"/>
        <v>1568.5971090438529</v>
      </c>
      <c r="H69" s="31">
        <f t="shared" si="3"/>
        <v>1830.0299605511623</v>
      </c>
      <c r="I69" s="31">
        <f t="shared" si="3"/>
        <v>2091.4628120584703</v>
      </c>
      <c r="J69" s="31">
        <f t="shared" si="3"/>
        <v>2352.8956635657796</v>
      </c>
      <c r="K69" s="31">
        <f t="shared" si="3"/>
        <v>2614.328515073089</v>
      </c>
      <c r="L69" s="31">
        <f t="shared" si="3"/>
        <v>2875.7613665803965</v>
      </c>
      <c r="M69" s="31">
        <f t="shared" si="3"/>
        <v>3137.1942180877058</v>
      </c>
      <c r="N69" s="31">
        <f t="shared" si="3"/>
        <v>3398.6270695950152</v>
      </c>
      <c r="O69" s="31">
        <f t="shared" si="3"/>
        <v>3660.0599211023246</v>
      </c>
      <c r="P69" s="31">
        <f t="shared" si="3"/>
        <v>3921.4927726096339</v>
      </c>
      <c r="Q69" s="75">
        <f t="shared" si="3"/>
        <v>4182.9256241169405</v>
      </c>
      <c r="R69" s="27">
        <f t="shared" si="3"/>
        <v>4444.3584756242508</v>
      </c>
      <c r="S69" s="27">
        <f t="shared" si="3"/>
        <v>4705.7913271315592</v>
      </c>
      <c r="T69" s="27">
        <f t="shared" si="3"/>
        <v>4967.2241786388677</v>
      </c>
      <c r="U69" s="28">
        <f t="shared" si="3"/>
        <v>5228.6570301461779</v>
      </c>
      <c r="W69" s="1"/>
      <c r="X69" s="1"/>
    </row>
    <row r="70" spans="1:24" x14ac:dyDescent="0.2">
      <c r="W70" s="1"/>
      <c r="X70" s="1"/>
    </row>
    <row r="71" spans="1:24" x14ac:dyDescent="0.2">
      <c r="R71" s="56"/>
      <c r="S71" s="56"/>
      <c r="T71" s="56"/>
      <c r="W71" s="1"/>
      <c r="X71" s="1"/>
    </row>
    <row r="72" spans="1:24" x14ac:dyDescent="0.2">
      <c r="W72" s="1"/>
      <c r="X72" s="1"/>
    </row>
    <row r="73" spans="1:24" x14ac:dyDescent="0.2">
      <c r="W73" s="1"/>
      <c r="X73" s="1"/>
    </row>
    <row r="74" spans="1:24" x14ac:dyDescent="0.2">
      <c r="W74" s="1"/>
      <c r="X74" s="1"/>
    </row>
    <row r="75" spans="1:24" x14ac:dyDescent="0.2">
      <c r="W75" s="1"/>
      <c r="X75" s="1"/>
    </row>
    <row r="76" spans="1:24" x14ac:dyDescent="0.2">
      <c r="W76" s="1"/>
      <c r="X76" s="1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grafy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Graf3</vt:lpstr>
      <vt:lpstr>Graf4</vt:lpstr>
    </vt:vector>
  </TitlesOfParts>
  <Company>Auto Kelly,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miml01</dc:creator>
  <cp:lastModifiedBy>Marek Imlauf</cp:lastModifiedBy>
  <dcterms:created xsi:type="dcterms:W3CDTF">2012-06-07T06:28:13Z</dcterms:created>
  <dcterms:modified xsi:type="dcterms:W3CDTF">2017-06-22T06:50:53Z</dcterms:modified>
</cp:coreProperties>
</file>